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70" i="1"/>
  <c r="C65" i="1"/>
  <c r="H22" i="1"/>
  <c r="H24" i="1"/>
  <c r="H29" i="1"/>
  <c r="H36" i="1" l="1"/>
  <c r="H57" i="1"/>
  <c r="H18" i="1" l="1"/>
  <c r="H32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<sst xmlns="http://schemas.openxmlformats.org/spreadsheetml/2006/main" count="80" uniqueCount="49">
  <si>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</si>
  <si>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</si>
  <si>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</si>
  <si>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</si>
  <si>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</si>
  <si>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</si>
  <si>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</si>
  <si>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</si>
  <si>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</si>
  <si>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</si>
  <si>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</si>
  <si>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</si>
  <si>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</si>
  <si>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</si>
  <si>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</si>
  <si>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</si>
  <si>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</si>
  <si>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</si>
  <si>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</si>
  <si>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</si>
  <si>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</si>
  <si>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</si>
  <si>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</si>
  <si>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</si>
  <si>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</si>
  <si>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</si>
  <si>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</si>
  <si>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</si>
  <si>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</si>
  <si>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</si>
  <si>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UKUPNO LEKOVI-DIREKTNA PLAĆANJA</t>
  </si>
  <si>
    <t xml:space="preserve">Dana 03.11.2021.godine Dom zdravlja Požarevac je izvršio plaćanje prema dobavljačima: </t>
  </si>
  <si>
    <t>Primljena i neutrošena participacija od 03.11.2021.</t>
  </si>
  <si>
    <t>Dana: 03.11.2021.</t>
  </si>
  <si>
    <t>Phoenix Pharma</t>
  </si>
  <si>
    <t>523555221</t>
  </si>
  <si>
    <t>557142221</t>
  </si>
  <si>
    <t>Teamedical</t>
  </si>
  <si>
    <t>Eurodijagnostika</t>
  </si>
  <si>
    <t>2002-07000358-21</t>
  </si>
  <si>
    <t>2002-07000357-21</t>
  </si>
  <si>
    <t>2002-07000356-21</t>
  </si>
  <si>
    <t>21072962-000716</t>
  </si>
  <si>
    <t>UKUPNO REAGENSI-DIREKTNA PLAĆANJA</t>
  </si>
  <si>
    <t>565628221</t>
  </si>
  <si>
    <t>494965221</t>
  </si>
  <si>
    <t>552450221</t>
  </si>
  <si>
    <t>557985221</t>
  </si>
  <si>
    <t>UKUPNO SANDOSTATIN-DIREKTNA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</si>
</sst>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166" fontId="9" fillId="0" borderId="1" xfId="1" applyNumberFormat="1" applyFont="1" applyBorder="1"/>
    <xf numFmtId="166" fontId="10" fillId="0" borderId="1" xfId="1" applyNumberFormat="1" applyFont="1" applyBorder="1"/>
    <xf numFmtId="4" fontId="10" fillId="0" borderId="5" xfId="1" applyNumberFormat="1" applyFont="1" applyBorder="1" applyAlignment="1">
      <alignment horizontal="center"/>
    </xf>
    <xf numFmtId="49" fontId="6" fillId="0" borderId="1" xfId="1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6" fontId="6" fillId="0" borderId="1" xfId="1" applyNumberFormat="1" applyBorder="1"/>
    <xf numFmtId="166" fontId="6" fillId="0" borderId="1" xfId="1" applyNumberFormat="1" applyFont="1" applyBorder="1"/>
    <xf numFmtId="166" fontId="11" fillId="0" borderId="0" xfId="0" applyNumberFormat="1" applyFont="1"/>
    <xf numFmtId="4" fontId="12" fillId="0" borderId="1" xfId="1" applyNumberFormat="1" applyFont="1" applyBorder="1" applyAlignment="1">
      <alignment horizontal="center"/>
    </xf>
    <xf numFmtId="166" fontId="9" fillId="0" borderId="1" xfId="1" applyNumberFormat="1" applyFont="1" applyFill="1" applyBorder="1"/>
    <xf numFmtId="4" fontId="13" fillId="0" borderId="1" xfId="0" applyNumberFormat="1" applyFont="1" applyBorder="1"/>
    <xf numFmtId="166" fontId="10" fillId="0" borderId="1" xfId="1" applyNumberFormat="1" applyFont="1" applyFill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topLeftCell="B59" zoomScaleNormal="100" workbookViewId="0">
      <selection activeCell="E72" sqref="E7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2</v>
      </c>
      <c r="C5" s="51"/>
      <c r="D5" s="51"/>
    </row>
    <row r="6" spans="2:15" x14ac:dyDescent="0.25">
      <c r="B6" s="51" t="s">
        <v>3</v>
      </c>
      <c r="C6" s="51"/>
      <c r="D6" s="51"/>
    </row>
    <row r="7" spans="2:15" x14ac:dyDescent="0.25">
      <c r="I7" s="10"/>
      <c r="J7" s="10"/>
    </row>
    <row r="8" spans="2:15" x14ac:dyDescent="0.25">
      <c r="B8" s="52" t="s">
        <v>33</v>
      </c>
      <c r="C8" s="52"/>
      <c r="D8" s="52"/>
      <c r="E8" s="52"/>
      <c r="F8" s="52"/>
      <c r="G8" s="52"/>
      <c r="H8" s="52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7" t="s">
        <v>4</v>
      </c>
      <c r="C11" s="48"/>
      <c r="D11" s="48"/>
      <c r="E11" s="48"/>
      <c r="F11" s="49"/>
      <c r="G11" s="1" t="s">
        <v>5</v>
      </c>
      <c r="H11" s="1" t="s">
        <v>6</v>
      </c>
      <c r="I11" s="10"/>
      <c r="J11" s="10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8">
        <v>44503</v>
      </c>
      <c r="H12" s="14">
        <v>5578753.4199999999</v>
      </c>
      <c r="I12" s="10"/>
      <c r="J12" s="10"/>
      <c r="K12" s="8"/>
      <c r="L12" s="8"/>
      <c r="M12" s="8"/>
      <c r="N12" s="8"/>
      <c r="O12" s="8"/>
    </row>
    <row r="13" spans="2:15" x14ac:dyDescent="0.25">
      <c r="B13" s="44" t="s">
        <v>8</v>
      </c>
      <c r="C13" s="44"/>
      <c r="D13" s="44"/>
      <c r="E13" s="44"/>
      <c r="F13" s="44"/>
      <c r="G13" s="19">
        <v>44503</v>
      </c>
      <c r="H13" s="2">
        <f>H14+H30-H37-H51</f>
        <v>5507125.2999999989</v>
      </c>
      <c r="I13" s="10"/>
      <c r="J13" s="10"/>
      <c r="K13" s="8"/>
      <c r="L13" s="8"/>
      <c r="M13" s="8"/>
      <c r="N13" s="8"/>
      <c r="O13" s="8"/>
    </row>
    <row r="14" spans="2:15" x14ac:dyDescent="0.25">
      <c r="B14" s="46" t="s">
        <v>9</v>
      </c>
      <c r="C14" s="46"/>
      <c r="D14" s="46"/>
      <c r="E14" s="46"/>
      <c r="F14" s="46"/>
      <c r="G14" s="20">
        <v>44503</v>
      </c>
      <c r="H14" s="3">
        <f>H15+H16+H17+H18+H19+H20+H21+H22+H23+H24+H25+H26+H27+H29+H28</f>
        <v>7830495.7399999993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v>0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0</v>
      </c>
      <c r="I16" s="10"/>
      <c r="J16" s="10"/>
      <c r="K16" s="7"/>
    </row>
    <row r="17" spans="2:12" x14ac:dyDescent="0.25">
      <c r="B17" s="31" t="s">
        <v>12</v>
      </c>
      <c r="C17" s="32"/>
      <c r="D17" s="32"/>
      <c r="E17" s="32"/>
      <c r="F17" s="33"/>
      <c r="G17" s="21"/>
      <c r="H17" s="11">
        <v>0</v>
      </c>
      <c r="I17" s="10"/>
      <c r="J17" s="10"/>
      <c r="K17" s="7"/>
    </row>
    <row r="18" spans="2:12" x14ac:dyDescent="0.25">
      <c r="B18" s="31" t="s">
        <v>13</v>
      </c>
      <c r="C18" s="32"/>
      <c r="D18" s="32"/>
      <c r="E18" s="32"/>
      <c r="F18" s="33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</f>
        <v>2113264.0899999994</v>
      </c>
      <c r="I18" s="10"/>
      <c r="J18" s="10"/>
      <c r="K18" s="7"/>
      <c r="L18" s="7"/>
    </row>
    <row r="19" spans="2:12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2" x14ac:dyDescent="0.25">
      <c r="B20" s="31" t="s">
        <v>15</v>
      </c>
      <c r="C20" s="32"/>
      <c r="D20" s="32"/>
      <c r="E20" s="32"/>
      <c r="F20" s="33"/>
      <c r="G20" s="21"/>
      <c r="H20" s="25">
        <v>126410.68</v>
      </c>
      <c r="I20" s="10"/>
      <c r="J20" s="10"/>
    </row>
    <row r="21" spans="2:12" x14ac:dyDescent="0.25">
      <c r="B21" s="31" t="s">
        <v>16</v>
      </c>
      <c r="C21" s="32"/>
      <c r="D21" s="32"/>
      <c r="E21" s="32"/>
      <c r="F21" s="33"/>
      <c r="G21" s="21"/>
      <c r="H21" s="25">
        <v>1050417.3899999999</v>
      </c>
      <c r="I21" s="10"/>
      <c r="J21" s="10"/>
    </row>
    <row r="22" spans="2:12" x14ac:dyDescent="0.25">
      <c r="B22" s="31" t="s">
        <v>17</v>
      </c>
      <c r="C22" s="32"/>
      <c r="D22" s="32"/>
      <c r="E22" s="32"/>
      <c r="F22" s="33"/>
      <c r="G22" s="21"/>
      <c r="H22" s="25">
        <f>316163.2+506812-772815.2+258608.45-258608.45+491720.4+80307.36-572027.76+1072303.06-1072303.06+660355.6+221073-733108.6+304012.96-304012.96+1519572.43+519191.4</f>
        <v>2237243.83</v>
      </c>
      <c r="I22" s="10"/>
      <c r="J22" s="10"/>
    </row>
    <row r="23" spans="2:12" x14ac:dyDescent="0.25">
      <c r="B23" s="31" t="s">
        <v>18</v>
      </c>
      <c r="C23" s="32"/>
      <c r="D23" s="32"/>
      <c r="E23" s="32"/>
      <c r="F23" s="33"/>
      <c r="G23" s="21"/>
      <c r="H23" s="9">
        <v>1075972.2</v>
      </c>
      <c r="I23" s="10"/>
      <c r="J23" s="10"/>
    </row>
    <row r="24" spans="2:12" x14ac:dyDescent="0.25">
      <c r="B24" s="31" t="s">
        <v>19</v>
      </c>
      <c r="C24" s="32"/>
      <c r="D24" s="32"/>
      <c r="E24" s="32"/>
      <c r="F24" s="33"/>
      <c r="G24" s="21"/>
      <c r="H24" s="9">
        <f>1098916.66-1095644.4+1098916.67+1098916.67-2183735.09-11783.98-4115.56+1098916.66</f>
        <v>1100387.6299999997</v>
      </c>
      <c r="I24" s="10"/>
      <c r="J24" s="10"/>
      <c r="K24" s="10"/>
      <c r="L24" s="7"/>
    </row>
    <row r="25" spans="2:12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2" x14ac:dyDescent="0.25">
      <c r="B26" s="31" t="s">
        <v>21</v>
      </c>
      <c r="C26" s="32"/>
      <c r="D26" s="32"/>
      <c r="E26" s="32"/>
      <c r="F26" s="33"/>
      <c r="G26" s="21"/>
      <c r="H26" s="9">
        <v>0</v>
      </c>
      <c r="I26" s="10"/>
      <c r="J26" s="10"/>
      <c r="K26" s="7"/>
    </row>
    <row r="27" spans="2:12" x14ac:dyDescent="0.25">
      <c r="B27" s="31" t="s">
        <v>22</v>
      </c>
      <c r="C27" s="32"/>
      <c r="D27" s="32"/>
      <c r="E27" s="32"/>
      <c r="F27" s="33"/>
      <c r="G27" s="21"/>
      <c r="H27" s="9">
        <v>0</v>
      </c>
      <c r="I27" s="10"/>
      <c r="J27" s="10"/>
      <c r="K27" s="7"/>
      <c r="L27" s="7"/>
    </row>
    <row r="28" spans="2:12" x14ac:dyDescent="0.25">
      <c r="B28" s="31" t="s">
        <v>29</v>
      </c>
      <c r="C28" s="32"/>
      <c r="D28" s="32"/>
      <c r="E28" s="32"/>
      <c r="F28" s="33"/>
      <c r="G28" s="21"/>
      <c r="H28" s="9">
        <v>64639</v>
      </c>
      <c r="I28" s="10"/>
      <c r="J28" s="10"/>
      <c r="K28" s="7"/>
      <c r="L28" s="7"/>
    </row>
    <row r="29" spans="2:12" x14ac:dyDescent="0.25">
      <c r="B29" s="31" t="s">
        <v>32</v>
      </c>
      <c r="C29" s="32"/>
      <c r="D29" s="32"/>
      <c r="E29" s="32"/>
      <c r="F29" s="33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</f>
        <v>62160.92</v>
      </c>
      <c r="I29" s="10"/>
      <c r="J29" s="10"/>
      <c r="K29" s="7"/>
      <c r="L29" s="7"/>
    </row>
    <row r="30" spans="2:12" x14ac:dyDescent="0.25">
      <c r="B30" s="53" t="s">
        <v>23</v>
      </c>
      <c r="C30" s="54"/>
      <c r="D30" s="54"/>
      <c r="E30" s="54"/>
      <c r="F30" s="55"/>
      <c r="G30" s="20">
        <v>44503</v>
      </c>
      <c r="H30" s="3">
        <f>H31+H32+H33+H34+H35+H36</f>
        <v>437669.05999999994</v>
      </c>
      <c r="I30" s="10"/>
      <c r="J30" s="10"/>
      <c r="K30" s="7"/>
    </row>
    <row r="31" spans="2:12" x14ac:dyDescent="0.25">
      <c r="B31" s="31" t="s">
        <v>10</v>
      </c>
      <c r="C31" s="32"/>
      <c r="D31" s="32"/>
      <c r="E31" s="32"/>
      <c r="F31" s="33"/>
      <c r="G31" s="22"/>
      <c r="H31" s="11">
        <v>0</v>
      </c>
      <c r="I31" s="10"/>
      <c r="J31" s="10"/>
      <c r="K31" s="7"/>
    </row>
    <row r="32" spans="2:12" x14ac:dyDescent="0.25">
      <c r="B32" s="31" t="s">
        <v>13</v>
      </c>
      <c r="C32" s="32"/>
      <c r="D32" s="32"/>
      <c r="E32" s="32"/>
      <c r="F32" s="33"/>
      <c r="G32" s="22"/>
      <c r="H32" s="9">
        <f>135083.33+135083.33-149724.79+135083.33-147556.67-6551.11+135083.33-151828.88+135083.33-153721.06+135083.33-124721.67+135083.33-129424.35+14773.33+135083.33-121115.78+160083-99971.73+160083-135976.87+160083</f>
        <v>355096.05999999994</v>
      </c>
      <c r="I32" s="15"/>
      <c r="J32" s="10"/>
      <c r="K32" s="7"/>
    </row>
    <row r="33" spans="2:13" x14ac:dyDescent="0.25">
      <c r="B33" s="31" t="s">
        <v>19</v>
      </c>
      <c r="C33" s="32"/>
      <c r="D33" s="32"/>
      <c r="E33" s="32"/>
      <c r="F33" s="33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31" t="s">
        <v>21</v>
      </c>
      <c r="C34" s="32"/>
      <c r="D34" s="32"/>
      <c r="E34" s="32"/>
      <c r="F34" s="33"/>
      <c r="G34" s="22"/>
      <c r="H34" s="9">
        <v>0</v>
      </c>
      <c r="I34" s="10"/>
      <c r="J34" s="10"/>
    </row>
    <row r="35" spans="2:13" x14ac:dyDescent="0.25">
      <c r="B35" s="31" t="s">
        <v>22</v>
      </c>
      <c r="C35" s="32"/>
      <c r="D35" s="32"/>
      <c r="E35" s="32"/>
      <c r="F35" s="33"/>
      <c r="G35" s="22"/>
      <c r="H35" s="9">
        <v>0</v>
      </c>
      <c r="I35" s="10"/>
      <c r="J35" s="10"/>
    </row>
    <row r="36" spans="2:13" x14ac:dyDescent="0.25">
      <c r="B36" s="31" t="s">
        <v>32</v>
      </c>
      <c r="C36" s="32"/>
      <c r="D36" s="32"/>
      <c r="E36" s="32"/>
      <c r="F36" s="33"/>
      <c r="G36" s="22"/>
      <c r="H36" s="9">
        <f>7347+1759-7347+11176+22041+7347</f>
        <v>42323</v>
      </c>
      <c r="I36" s="10"/>
      <c r="J36" s="10"/>
    </row>
    <row r="37" spans="2:13" x14ac:dyDescent="0.25">
      <c r="B37" s="34" t="s">
        <v>24</v>
      </c>
      <c r="C37" s="35"/>
      <c r="D37" s="35"/>
      <c r="E37" s="35"/>
      <c r="F37" s="36"/>
      <c r="G37" s="23">
        <v>44503</v>
      </c>
      <c r="H37" s="4">
        <f>SUM(H38:H50)</f>
        <v>2761039.5</v>
      </c>
      <c r="I37" s="10"/>
      <c r="J37" s="10"/>
    </row>
    <row r="38" spans="2:13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3" x14ac:dyDescent="0.25">
      <c r="B39" s="31" t="s">
        <v>11</v>
      </c>
      <c r="C39" s="32"/>
      <c r="D39" s="32"/>
      <c r="E39" s="32"/>
      <c r="F39" s="33"/>
      <c r="G39" s="21"/>
      <c r="H39" s="11">
        <v>0</v>
      </c>
      <c r="I39" s="10"/>
      <c r="J39" s="10"/>
    </row>
    <row r="40" spans="2:13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3" x14ac:dyDescent="0.25">
      <c r="B41" s="31" t="s">
        <v>13</v>
      </c>
      <c r="C41" s="32"/>
      <c r="D41" s="32"/>
      <c r="E41" s="32"/>
      <c r="F41" s="33"/>
      <c r="G41" s="21"/>
      <c r="H41" s="11">
        <v>0</v>
      </c>
      <c r="I41" s="10"/>
      <c r="J41" s="10"/>
      <c r="L41" s="7"/>
    </row>
    <row r="42" spans="2:13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3" x14ac:dyDescent="0.25">
      <c r="B43" s="31" t="s">
        <v>15</v>
      </c>
      <c r="C43" s="32"/>
      <c r="D43" s="32"/>
      <c r="E43" s="32"/>
      <c r="F43" s="33"/>
      <c r="G43" s="21"/>
      <c r="H43" s="9">
        <v>126410.68</v>
      </c>
      <c r="I43" s="10"/>
      <c r="J43" s="10"/>
    </row>
    <row r="44" spans="2:13" x14ac:dyDescent="0.25">
      <c r="B44" s="31" t="s">
        <v>16</v>
      </c>
      <c r="C44" s="32"/>
      <c r="D44" s="32"/>
      <c r="E44" s="32"/>
      <c r="F44" s="33"/>
      <c r="G44" s="21"/>
      <c r="H44" s="9">
        <v>1050417.3899999999</v>
      </c>
      <c r="I44" s="10"/>
      <c r="J44" s="10"/>
      <c r="L44" s="7"/>
    </row>
    <row r="45" spans="2:13" x14ac:dyDescent="0.25">
      <c r="B45" s="31" t="s">
        <v>17</v>
      </c>
      <c r="C45" s="32"/>
      <c r="D45" s="32"/>
      <c r="E45" s="32"/>
      <c r="F45" s="33"/>
      <c r="G45" s="21"/>
      <c r="H45" s="9">
        <v>1519572.43</v>
      </c>
      <c r="I45" s="10"/>
      <c r="J45" s="10"/>
    </row>
    <row r="46" spans="2:13" x14ac:dyDescent="0.25">
      <c r="B46" s="31" t="s">
        <v>18</v>
      </c>
      <c r="C46" s="32"/>
      <c r="D46" s="32"/>
      <c r="E46" s="32"/>
      <c r="F46" s="33"/>
      <c r="G46" s="21"/>
      <c r="H46" s="9">
        <v>0</v>
      </c>
      <c r="I46" s="10"/>
      <c r="J46" s="10"/>
    </row>
    <row r="47" spans="2:13" x14ac:dyDescent="0.25">
      <c r="B47" s="31" t="s">
        <v>19</v>
      </c>
      <c r="C47" s="32"/>
      <c r="D47" s="32"/>
      <c r="E47" s="32"/>
      <c r="F47" s="33"/>
      <c r="G47" s="21"/>
      <c r="H47" s="9">
        <v>0</v>
      </c>
      <c r="I47" s="10"/>
      <c r="J47" s="10"/>
    </row>
    <row r="48" spans="2:13" x14ac:dyDescent="0.25">
      <c r="B48" s="31" t="s">
        <v>21</v>
      </c>
      <c r="C48" s="32"/>
      <c r="D48" s="32"/>
      <c r="E48" s="32"/>
      <c r="F48" s="33"/>
      <c r="G48" s="21"/>
      <c r="H48" s="9">
        <v>0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0</v>
      </c>
      <c r="I49" s="10"/>
      <c r="J49" s="10"/>
      <c r="K49" s="7"/>
    </row>
    <row r="50" spans="2:12" x14ac:dyDescent="0.25">
      <c r="B50" s="31" t="s">
        <v>29</v>
      </c>
      <c r="C50" s="32"/>
      <c r="D50" s="32"/>
      <c r="E50" s="32"/>
      <c r="F50" s="33"/>
      <c r="G50" s="21"/>
      <c r="H50" s="9">
        <v>64639</v>
      </c>
      <c r="I50" s="10"/>
      <c r="J50" s="10"/>
      <c r="K50" s="7"/>
    </row>
    <row r="51" spans="2:12" x14ac:dyDescent="0.25">
      <c r="B51" s="34" t="s">
        <v>25</v>
      </c>
      <c r="C51" s="35"/>
      <c r="D51" s="35"/>
      <c r="E51" s="35"/>
      <c r="F51" s="36"/>
      <c r="G51" s="23">
        <v>44503</v>
      </c>
      <c r="H51" s="4">
        <f>SUM(H52:H56)</f>
        <v>0</v>
      </c>
      <c r="I51" s="10"/>
      <c r="J51" s="10"/>
    </row>
    <row r="52" spans="2:12" x14ac:dyDescent="0.25">
      <c r="B52" s="31" t="s">
        <v>10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13</v>
      </c>
      <c r="C53" s="32"/>
      <c r="D53" s="32"/>
      <c r="E53" s="32"/>
      <c r="F53" s="33"/>
      <c r="G53" s="22"/>
      <c r="H53" s="11">
        <v>0</v>
      </c>
      <c r="I53" s="10"/>
      <c r="J53" s="10"/>
    </row>
    <row r="54" spans="2:12" x14ac:dyDescent="0.25">
      <c r="B54" s="31" t="s">
        <v>19</v>
      </c>
      <c r="C54" s="32"/>
      <c r="D54" s="32"/>
      <c r="E54" s="32"/>
      <c r="F54" s="33"/>
      <c r="G54" s="22"/>
      <c r="H54" s="9">
        <v>0</v>
      </c>
      <c r="I54" s="10"/>
      <c r="J54" s="10"/>
    </row>
    <row r="55" spans="2:12" x14ac:dyDescent="0.25">
      <c r="B55" s="31" t="s">
        <v>21</v>
      </c>
      <c r="C55" s="32"/>
      <c r="D55" s="32"/>
      <c r="E55" s="32"/>
      <c r="F55" s="33"/>
      <c r="G55" s="22"/>
      <c r="H55" s="2">
        <v>0</v>
      </c>
      <c r="I55" s="10"/>
      <c r="J55" s="10"/>
      <c r="K55" s="7"/>
    </row>
    <row r="56" spans="2:12" x14ac:dyDescent="0.25">
      <c r="B56" s="31" t="s">
        <v>22</v>
      </c>
      <c r="C56" s="32"/>
      <c r="D56" s="32"/>
      <c r="E56" s="32"/>
      <c r="F56" s="33"/>
      <c r="G56" s="22"/>
      <c r="H56" s="9">
        <v>0</v>
      </c>
      <c r="I56" s="10"/>
      <c r="J56" s="10"/>
    </row>
    <row r="57" spans="2:12" x14ac:dyDescent="0.25">
      <c r="B57" s="40" t="s">
        <v>26</v>
      </c>
      <c r="C57" s="41"/>
      <c r="D57" s="41"/>
      <c r="E57" s="41"/>
      <c r="F57" s="42"/>
      <c r="G57" s="24">
        <v>44503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</f>
        <v>71628.11999999918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0</v>
      </c>
      <c r="I58" s="10"/>
      <c r="J58" s="10"/>
    </row>
    <row r="59" spans="2:12" x14ac:dyDescent="0.25">
      <c r="B59" s="37" t="s">
        <v>28</v>
      </c>
      <c r="C59" s="38"/>
      <c r="D59" s="38"/>
      <c r="E59" s="38"/>
      <c r="F59" s="39"/>
      <c r="G59" s="22"/>
      <c r="H59" s="6">
        <f>H14+H30-H37-H51+H57-H58</f>
        <v>5578753.4199999981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 t="s">
        <v>34</v>
      </c>
      <c r="C63" s="56">
        <v>92909.08</v>
      </c>
      <c r="D63" s="30" t="s">
        <v>35</v>
      </c>
    </row>
    <row r="64" spans="2:12" x14ac:dyDescent="0.25">
      <c r="B64" s="26" t="s">
        <v>34</v>
      </c>
      <c r="C64" s="57">
        <v>33501.599999999999</v>
      </c>
      <c r="D64" s="30" t="s">
        <v>36</v>
      </c>
    </row>
    <row r="65" spans="2:4" x14ac:dyDescent="0.25">
      <c r="B65" s="29" t="s">
        <v>30</v>
      </c>
      <c r="C65" s="28">
        <f>SUM(C59:C64)</f>
        <v>126410.68</v>
      </c>
      <c r="D65" s="30"/>
    </row>
    <row r="66" spans="2:4" x14ac:dyDescent="0.25">
      <c r="B66" s="26" t="s">
        <v>37</v>
      </c>
      <c r="C66" s="56">
        <v>244762.02</v>
      </c>
      <c r="D66" s="30" t="s">
        <v>39</v>
      </c>
    </row>
    <row r="67" spans="2:4" x14ac:dyDescent="0.25">
      <c r="B67" s="26" t="s">
        <v>37</v>
      </c>
      <c r="C67" s="56">
        <v>763310.78</v>
      </c>
      <c r="D67" s="30" t="s">
        <v>40</v>
      </c>
    </row>
    <row r="68" spans="2:4" x14ac:dyDescent="0.25">
      <c r="B68" s="26" t="s">
        <v>37</v>
      </c>
      <c r="C68" s="56">
        <v>242984.45</v>
      </c>
      <c r="D68" s="30" t="s">
        <v>41</v>
      </c>
    </row>
    <row r="69" spans="2:4" x14ac:dyDescent="0.25">
      <c r="B69" s="26" t="s">
        <v>38</v>
      </c>
      <c r="C69" s="27">
        <v>268515.18</v>
      </c>
      <c r="D69" s="30" t="s">
        <v>42</v>
      </c>
    </row>
    <row r="70" spans="2:4" x14ac:dyDescent="0.25">
      <c r="B70" s="59" t="s">
        <v>43</v>
      </c>
      <c r="C70" s="58">
        <f>SUM(C66:C69)</f>
        <v>1519572.43</v>
      </c>
      <c r="D70" s="30"/>
    </row>
    <row r="71" spans="2:4" x14ac:dyDescent="0.25">
      <c r="B71" s="26" t="s">
        <v>34</v>
      </c>
      <c r="C71" s="56">
        <v>726828.52</v>
      </c>
      <c r="D71" s="30" t="s">
        <v>44</v>
      </c>
    </row>
    <row r="72" spans="2:4" x14ac:dyDescent="0.25">
      <c r="B72" s="26" t="s">
        <v>34</v>
      </c>
      <c r="C72" s="60">
        <v>99012.87</v>
      </c>
      <c r="D72" s="30" t="s">
        <v>45</v>
      </c>
    </row>
    <row r="73" spans="2:4" x14ac:dyDescent="0.25">
      <c r="B73" s="26" t="s">
        <v>34</v>
      </c>
      <c r="C73" s="60">
        <v>99012.87</v>
      </c>
      <c r="D73" s="30" t="s">
        <v>46</v>
      </c>
    </row>
    <row r="74" spans="2:4" x14ac:dyDescent="0.25">
      <c r="B74" s="26" t="s">
        <v>34</v>
      </c>
      <c r="C74" s="61">
        <v>125563.13</v>
      </c>
      <c r="D74" s="30" t="s">
        <v>47</v>
      </c>
    </row>
    <row r="75" spans="2:4" x14ac:dyDescent="0.25">
      <c r="B75" s="63" t="s">
        <v>48</v>
      </c>
      <c r="C75" s="62">
        <f>SUM(C71:C74,)</f>
        <v>1050417.3900000001</v>
      </c>
      <c r="D75" s="30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2021-11-04T07:41:30Z</dcterms:modified>
  <cp:category/>
  <cp:contentStatus/>
</cp:coreProperties>
</file>